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CTA-FAP\UserShares\Brittany\Desktop\"/>
    </mc:Choice>
  </mc:AlternateContent>
  <xr:revisionPtr revIDLastSave="0" documentId="13_ncr:1_{371B2EC7-A4C0-476E-86CA-56E2047F97FE}" xr6:coauthVersionLast="47" xr6:coauthVersionMax="47" xr10:uidLastSave="{00000000-0000-0000-0000-000000000000}"/>
  <bookViews>
    <workbookView xWindow="1560" yWindow="3390" windowWidth="21600" windowHeight="11385" xr2:uid="{00000000-000D-0000-FFFF-FFFF00000000}"/>
  </bookViews>
  <sheets>
    <sheet name="Seller" sheetId="1" r:id="rId1"/>
    <sheet name="Buyer - Cash" sheetId="8" r:id="rId2"/>
    <sheet name="Buyer - Financing" sheetId="7" r:id="rId3"/>
  </sheets>
  <definedNames>
    <definedName name="_xlnm.Print_Area" localSheetId="1">'Buyer - Cash'!$A$1:$G$36</definedName>
    <definedName name="_xlnm.Print_Area" localSheetId="2">'Buyer - Financing'!$A$1:$G$40</definedName>
    <definedName name="_xlnm.Print_Area" localSheetId="0">Seller!$A$1:$G$34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bbx7FKwIPbzavcx6LEgosFIsZ0Zeg/6s61e0jUqGRVA="/>
    </ext>
  </extLst>
</workbook>
</file>

<file path=xl/calcChain.xml><?xml version="1.0" encoding="utf-8"?>
<calcChain xmlns="http://schemas.openxmlformats.org/spreadsheetml/2006/main">
  <c r="F18" i="1" l="1"/>
  <c r="F14" i="1"/>
  <c r="F15" i="1" s="1"/>
  <c r="F22" i="1" s="1"/>
  <c r="F15" i="8"/>
  <c r="F16" i="8"/>
  <c r="F26" i="8" s="1"/>
  <c r="A31" i="1"/>
  <c r="C31" i="1" s="1"/>
  <c r="A30" i="8"/>
  <c r="C30" i="8" s="1"/>
  <c r="F11" i="8" s="1"/>
  <c r="F12" i="8" s="1"/>
  <c r="F23" i="8"/>
  <c r="A34" i="7"/>
  <c r="C34" i="7" s="1"/>
  <c r="F12" i="7" s="1"/>
  <c r="F13" i="7" s="1"/>
  <c r="F10" i="1" l="1"/>
  <c r="F11" i="1" s="1"/>
  <c r="F29" i="1" s="1"/>
  <c r="F28" i="8"/>
  <c r="F16" i="7"/>
  <c r="F17" i="7" s="1"/>
  <c r="F30" i="7" s="1"/>
  <c r="F32" i="7" s="1"/>
  <c r="F27" i="7"/>
  <c r="F1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<sst xmlns="http://schemas.openxmlformats.org/spreadsheetml/2006/main" count="94" uniqueCount="48">
  <si>
    <t>Real Estate Commissions (All)</t>
  </si>
  <si>
    <t xml:space="preserve">Other: </t>
  </si>
  <si>
    <t>Total *Estimated* Expenses:</t>
  </si>
  <si>
    <t>First Mortgage</t>
  </si>
  <si>
    <t>Balance:</t>
  </si>
  <si>
    <t>TOTAL *ESTIMATED* NET PROCEEEDS</t>
  </si>
  <si>
    <t>Seller Estimated Closing Statement</t>
  </si>
  <si>
    <t>Seller Name(s):</t>
  </si>
  <si>
    <t>Property Address:</t>
  </si>
  <si>
    <t>Closing Date:</t>
  </si>
  <si>
    <t>*ESTIMATED* Sales Price</t>
  </si>
  <si>
    <t>*ESTIMATED* Selling Expenses</t>
  </si>
  <si>
    <r>
      <rPr>
        <b/>
        <sz val="11"/>
        <color theme="1"/>
        <rFont val="Aptos Display"/>
        <family val="2"/>
      </rPr>
      <t>Chicago Title Agency of North Central Ohio, Inc.</t>
    </r>
    <r>
      <rPr>
        <sz val="11"/>
        <color theme="1"/>
        <rFont val="Aptos Display"/>
        <family val="2"/>
      </rPr>
      <t xml:space="preserve">
13 Park Avenue West, Suite 200
Mansfield, Ohio 44902
info@chicagotitleagency.com
419-522-5900
</t>
    </r>
  </si>
  <si>
    <t>PAYOFFS</t>
  </si>
  <si>
    <t>Other:</t>
  </si>
  <si>
    <t>Conveyance Fee</t>
  </si>
  <si>
    <t>Title Exam</t>
  </si>
  <si>
    <t>Settlement Fee</t>
  </si>
  <si>
    <t>Attorney Fee</t>
  </si>
  <si>
    <t>Additional Commission</t>
  </si>
  <si>
    <t xml:space="preserve">Disclaimer: This preliminary calculation is for estimate purposes only. Additional fees may apply depending upon specifics of individual transactions. </t>
  </si>
  <si>
    <t>Title Insurance</t>
  </si>
  <si>
    <t>Buyer Name(s):</t>
  </si>
  <si>
    <t>*ESTIMATED* Purchase Price</t>
  </si>
  <si>
    <t>Deposit Amount</t>
  </si>
  <si>
    <t>Remaining Balance</t>
  </si>
  <si>
    <t>*ESTIMATED*  Expenses</t>
  </si>
  <si>
    <t>Title Commitment</t>
  </si>
  <si>
    <t>Recording Fees</t>
  </si>
  <si>
    <t>Wire Fee</t>
  </si>
  <si>
    <t>CASH TO/FROM BUYER</t>
  </si>
  <si>
    <t>Inspections</t>
  </si>
  <si>
    <t>Financing - Buyer Estimated Closing Statement</t>
  </si>
  <si>
    <t>Loan Amount</t>
  </si>
  <si>
    <t>Location Print</t>
  </si>
  <si>
    <t>Agent Administrative Fees</t>
  </si>
  <si>
    <t>Homeowners Insurance (1 year)</t>
  </si>
  <si>
    <t>Lender Fees</t>
  </si>
  <si>
    <t>Lender Endorsements</t>
  </si>
  <si>
    <t>Real Estate Commissions IF Buyer Paid</t>
  </si>
  <si>
    <t>Tax Proration</t>
  </si>
  <si>
    <t>Seller Credit</t>
  </si>
  <si>
    <t>Title Insurance Total</t>
  </si>
  <si>
    <t>Title Insurance Adjusted</t>
  </si>
  <si>
    <t>Percent of Owners Policy Paid by Buyer</t>
  </si>
  <si>
    <t>Annual Tax Amount</t>
  </si>
  <si>
    <t>Cash - Buyer Estimated Closing Statement</t>
  </si>
  <si>
    <t>Percent of Owners Policy Paid by Seller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</si>
</sst>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????_);_(@_)"/>
  </numFmts>
  <fonts count="11" x14ac:knownFonts="1">
    <font>
      <sz val="11"/>
      <color theme="1"/>
      <name val="Calibri"/>
      <scheme val="minor"/>
    </font>
    <font>
      <sz val="11"/>
      <color theme="1"/>
      <name val="Aptos Display"/>
      <family val="2"/>
    </font>
    <font>
      <b/>
      <sz val="14"/>
      <color theme="1"/>
      <name val="Aptos Display"/>
      <family val="2"/>
    </font>
    <font>
      <b/>
      <sz val="11"/>
      <color theme="1"/>
      <name val="Aptos Display"/>
      <family val="2"/>
    </font>
    <font>
      <sz val="11"/>
      <name val="Aptos Display"/>
      <family val="2"/>
    </font>
    <font>
      <i/>
      <sz val="11"/>
      <color theme="1"/>
      <name val="Aptos Display"/>
      <family val="2"/>
    </font>
    <font>
      <b/>
      <sz val="11"/>
      <name val="Aptos Display"/>
      <family val="2"/>
    </font>
    <font>
      <b/>
      <i/>
      <sz val="11"/>
      <color theme="1"/>
      <name val="Aptos Display"/>
      <family val="2"/>
    </font>
    <font>
      <sz val="14"/>
      <name val="Aptos Display"/>
      <family val="2"/>
    </font>
    <font>
      <b/>
      <sz val="14"/>
      <name val="Aptos Display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FB53B"/>
        <bgColor rgb="FFE7E6E6"/>
      </patternFill>
    </fill>
    <fill>
      <patternFill patternType="solid">
        <fgColor rgb="FFCFB53B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14" fontId="1" fillId="0" borderId="0" xfId="0" applyNumberFormat="1" applyFont="1"/>
    <xf numFmtId="44" fontId="1" fillId="0" borderId="0" xfId="0" applyNumberFormat="1" applyFont="1"/>
    <xf numFmtId="9" fontId="3" fillId="3" borderId="4" xfId="0" applyNumberFormat="1" applyFont="1" applyFill="1" applyBorder="1" applyProtection="1">
      <protection locked="0" hidden="1"/>
    </xf>
    <xf numFmtId="44" fontId="1" fillId="3" borderId="19" xfId="1" applyFont="1" applyFill="1" applyBorder="1" applyAlignment="1" applyProtection="1">
      <alignment horizontal="center"/>
      <protection locked="0" hidden="1"/>
    </xf>
    <xf numFmtId="9" fontId="3" fillId="2" borderId="5" xfId="0" applyNumberFormat="1" applyFont="1" applyFill="1" applyBorder="1" applyProtection="1">
      <protection locked="0"/>
    </xf>
    <xf numFmtId="0" fontId="1" fillId="0" borderId="13" xfId="0" applyFont="1" applyBorder="1"/>
    <xf numFmtId="0" fontId="3" fillId="0" borderId="2" xfId="0" applyFont="1" applyBorder="1"/>
    <xf numFmtId="0" fontId="1" fillId="0" borderId="7" xfId="0" applyFont="1" applyBorder="1"/>
    <xf numFmtId="0" fontId="1" fillId="0" borderId="0" xfId="0" applyFont="1" applyAlignment="1">
      <alignment vertical="top"/>
    </xf>
    <xf numFmtId="0" fontId="5" fillId="0" borderId="0" xfId="0" applyFont="1" applyAlignment="1">
      <alignment horizontal="center" vertical="top" wrapText="1"/>
    </xf>
    <xf numFmtId="14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/>
    </xf>
    <xf numFmtId="44" fontId="3" fillId="2" borderId="13" xfId="0" applyNumberFormat="1" applyFont="1" applyFill="1" applyBorder="1" applyAlignment="1" applyProtection="1">
      <alignment horizontal="center"/>
      <protection locked="0" hidden="1"/>
    </xf>
    <xf numFmtId="44" fontId="3" fillId="0" borderId="13" xfId="0" applyNumberFormat="1" applyFont="1" applyBorder="1" applyAlignment="1" applyProtection="1">
      <alignment horizontal="center"/>
      <protection hidden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44" fontId="1" fillId="3" borderId="6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1" fillId="3" borderId="0" xfId="0" applyFont="1" applyFill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44" fontId="2" fillId="0" borderId="8" xfId="0" applyNumberFormat="1" applyFont="1" applyBorder="1" applyAlignment="1">
      <alignment horizontal="center"/>
    </xf>
    <xf numFmtId="0" fontId="8" fillId="0" borderId="11" xfId="0" applyFont="1" applyBorder="1"/>
    <xf numFmtId="44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44" fontId="1" fillId="0" borderId="0" xfId="0" applyNumberFormat="1" applyFont="1" applyAlignment="1">
      <alignment horizontal="center"/>
    </xf>
    <xf numFmtId="0" fontId="7" fillId="3" borderId="0" xfId="0" applyFont="1" applyFill="1" applyAlignment="1" applyProtection="1">
      <alignment horizontal="left"/>
      <protection locked="0"/>
    </xf>
    <xf numFmtId="44" fontId="1" fillId="0" borderId="1" xfId="0" applyNumberFormat="1" applyFont="1" applyBorder="1" applyAlignment="1">
      <alignment horizontal="center"/>
    </xf>
    <xf numFmtId="0" fontId="4" fillId="0" borderId="1" xfId="0" applyFont="1" applyBorder="1"/>
    <xf numFmtId="44" fontId="1" fillId="2" borderId="6" xfId="0" applyNumberFormat="1" applyFont="1" applyFill="1" applyBorder="1" applyAlignment="1" applyProtection="1">
      <alignment horizontal="center"/>
      <protection locked="0"/>
    </xf>
    <xf numFmtId="44" fontId="1" fillId="2" borderId="3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44" fontId="3" fillId="2" borderId="3" xfId="0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Protection="1"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14" fontId="3" fillId="0" borderId="21" xfId="0" applyNumberFormat="1" applyFont="1" applyBorder="1" applyAlignment="1" applyProtection="1">
      <alignment horizontal="right" vertical="center"/>
      <protection locked="0"/>
    </xf>
    <xf numFmtId="1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9" xfId="0" applyFont="1" applyBorder="1" applyAlignment="1" applyProtection="1">
      <alignment horizontal="right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3" fillId="0" borderId="12" xfId="0" applyFont="1" applyBorder="1" applyAlignment="1">
      <alignment horizontal="center"/>
    </xf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right"/>
    </xf>
    <xf numFmtId="0" fontId="1" fillId="0" borderId="20" xfId="0" applyFont="1" applyBorder="1" applyAlignment="1">
      <alignment horizontal="center"/>
    </xf>
    <xf numFmtId="44" fontId="1" fillId="3" borderId="0" xfId="0" applyNumberFormat="1" applyFont="1" applyFill="1" applyAlignment="1" applyProtection="1">
      <alignment horizontal="center"/>
      <protection locked="0" hidden="1"/>
    </xf>
    <xf numFmtId="0" fontId="1" fillId="3" borderId="0" xfId="0" applyFont="1" applyFill="1" applyProtection="1">
      <protection locked="0" hidden="1"/>
    </xf>
    <xf numFmtId="0" fontId="3" fillId="0" borderId="0" xfId="0" applyFont="1" applyAlignment="1">
      <alignment horizontal="left" wrapText="1"/>
    </xf>
    <xf numFmtId="44" fontId="1" fillId="0" borderId="0" xfId="1" applyFont="1" applyAlignment="1" applyProtection="1">
      <alignment horizontal="center"/>
      <protection hidden="1"/>
    </xf>
    <xf numFmtId="44" fontId="1" fillId="0" borderId="0" xfId="1" applyFont="1" applyProtection="1">
      <protection hidden="1"/>
    </xf>
    <xf numFmtId="14" fontId="1" fillId="0" borderId="13" xfId="0" applyNumberFormat="1" applyFont="1" applyBorder="1" applyAlignment="1">
      <alignment horizontal="center"/>
    </xf>
    <xf numFmtId="164" fontId="1" fillId="0" borderId="0" xfId="0" applyNumberFormat="1" applyFont="1" applyAlignment="1" applyProtection="1">
      <alignment horizontal="center"/>
      <protection hidden="1"/>
    </xf>
    <xf numFmtId="44" fontId="3" fillId="2" borderId="3" xfId="0" applyNumberFormat="1" applyFont="1" applyFill="1" applyBorder="1" applyAlignment="1" applyProtection="1">
      <alignment horizontal="center"/>
      <protection locked="0" hidden="1"/>
    </xf>
    <xf numFmtId="0" fontId="6" fillId="3" borderId="4" xfId="0" applyFont="1" applyFill="1" applyBorder="1" applyProtection="1">
      <protection locked="0" hidden="1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 applyProtection="1">
      <alignment horizontal="left" vertical="center" wrapText="1"/>
      <protection locked="0"/>
    </xf>
    <xf numFmtId="14" fontId="3" fillId="3" borderId="1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A8705"/>
      <color rgb="FFCFB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22/10/relationships/richValueRel" Target="richData/richValueRel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BA8705"/>
  </sheetPr>
  <dimension ref="A1:I998"/>
  <sheetViews>
    <sheetView showGridLines="0" showRowColHeaders="0" tabSelected="1" zoomScaleNormal="100" zoomScaleSheetLayoutView="100" workbookViewId="0">
      <selection activeCell="D6" sqref="D6"/>
    </sheetView>
  </sheetViews>
  <sheetFormatPr defaultColWidth="14.42578125" defaultRowHeight="15" customHeight="1" x14ac:dyDescent="0.25"/>
  <cols>
    <col min="1" max="1" width="9.85546875" style="1" customWidth="1"/>
    <col min="2" max="2" width="15.28515625" style="1" customWidth="1"/>
    <col min="3" max="3" width="12" style="1" customWidth="1"/>
    <col min="4" max="4" width="9.85546875" style="1" customWidth="1"/>
    <col min="5" max="5" width="28" style="1" customWidth="1"/>
    <col min="6" max="6" width="8.140625" style="1" customWidth="1"/>
    <col min="7" max="7" width="16.85546875" style="1" customWidth="1"/>
    <col min="8" max="9" width="9.85546875" style="1" customWidth="1"/>
    <col min="10" max="26" width="8.7109375" style="1" customWidth="1"/>
    <col min="27" max="16384" width="14.42578125" style="1"/>
  </cols>
  <sheetData>
    <row r="1" spans="1:9" ht="78" customHeight="1" x14ac:dyDescent="0.25">
      <c r="A1" s="47" t="e" vm="1">
        <v>#VALUE!</v>
      </c>
      <c r="B1" s="47"/>
      <c r="C1" s="67" t="s">
        <v>12</v>
      </c>
      <c r="D1" s="67"/>
      <c r="E1" s="67"/>
      <c r="F1" s="67"/>
      <c r="G1" s="67"/>
      <c r="H1" s="18"/>
      <c r="I1" s="18"/>
    </row>
    <row r="2" spans="1:9" ht="19.5" customHeight="1" x14ac:dyDescent="0.3">
      <c r="A2" s="62" t="s">
        <v>6</v>
      </c>
      <c r="B2" s="62"/>
      <c r="C2" s="62"/>
      <c r="D2" s="62"/>
      <c r="E2" s="62"/>
      <c r="F2" s="62"/>
      <c r="G2" s="62"/>
      <c r="H2" s="62"/>
      <c r="I2" s="62"/>
    </row>
    <row r="3" spans="1:9" ht="15" customHeight="1" x14ac:dyDescent="0.25">
      <c r="A3" s="63" t="s">
        <v>7</v>
      </c>
      <c r="B3" s="63"/>
      <c r="C3" s="63"/>
      <c r="D3" s="66" t="s">
        <v>8</v>
      </c>
      <c r="E3" s="66"/>
      <c r="F3" s="66"/>
      <c r="G3" s="2" t="s">
        <v>9</v>
      </c>
      <c r="H3" s="2"/>
      <c r="I3" s="2"/>
    </row>
    <row r="4" spans="1:9" x14ac:dyDescent="0.25">
      <c r="A4" s="52"/>
      <c r="B4" s="53"/>
      <c r="C4" s="54"/>
      <c r="D4" s="52"/>
      <c r="E4" s="53"/>
      <c r="F4" s="54"/>
      <c r="G4" s="20">
        <v>45673</v>
      </c>
      <c r="H4" s="58"/>
      <c r="I4" s="59"/>
    </row>
    <row r="5" spans="1:9" x14ac:dyDescent="0.25">
      <c r="A5" s="55"/>
      <c r="B5" s="56"/>
      <c r="C5" s="57"/>
      <c r="D5" s="55"/>
      <c r="E5" s="56"/>
      <c r="F5" s="57"/>
      <c r="G5" s="21"/>
      <c r="H5" s="58"/>
      <c r="I5" s="59"/>
    </row>
    <row r="6" spans="1:9" ht="15" customHeight="1" x14ac:dyDescent="0.25">
      <c r="A6" s="64" t="s">
        <v>47</v>
      </c>
      <c r="B6" s="64"/>
      <c r="C6" s="64"/>
      <c r="D6" s="12">
        <v>0.5</v>
      </c>
      <c r="E6" s="65" t="s">
        <v>45</v>
      </c>
      <c r="F6" s="65"/>
      <c r="G6" s="13">
        <v>2000</v>
      </c>
      <c r="H6" s="17"/>
      <c r="I6" s="17"/>
    </row>
    <row r="7" spans="1:9" x14ac:dyDescent="0.25">
      <c r="A7" s="60" t="s">
        <v>10</v>
      </c>
      <c r="B7" s="60"/>
      <c r="C7" s="60"/>
      <c r="D7" s="60"/>
      <c r="E7" s="60"/>
      <c r="F7" s="48"/>
      <c r="G7" s="49"/>
    </row>
    <row r="8" spans="1:9" x14ac:dyDescent="0.25">
      <c r="A8" s="61"/>
      <c r="B8" s="61"/>
      <c r="C8" s="61"/>
      <c r="D8" s="61"/>
      <c r="E8" s="61"/>
      <c r="F8" s="50">
        <v>100000</v>
      </c>
      <c r="G8" s="51"/>
    </row>
    <row r="9" spans="1:9" x14ac:dyDescent="0.25">
      <c r="A9" s="22" t="s">
        <v>41</v>
      </c>
      <c r="B9" s="22"/>
      <c r="C9" s="22"/>
      <c r="D9" s="22"/>
      <c r="E9" s="22"/>
      <c r="F9" s="23">
        <v>5000</v>
      </c>
      <c r="G9" s="23"/>
    </row>
    <row r="10" spans="1:9" x14ac:dyDescent="0.25">
      <c r="A10" s="22" t="s">
        <v>40</v>
      </c>
      <c r="B10" s="22"/>
      <c r="C10" s="22"/>
      <c r="D10" s="22"/>
      <c r="E10" s="22"/>
      <c r="F10" s="24">
        <f ca="1">(G6*C31)/365</f>
        <v>82.191780821917803</v>
      </c>
      <c r="G10" s="24"/>
    </row>
    <row r="11" spans="1:9" x14ac:dyDescent="0.25">
      <c r="A11" s="22" t="s">
        <v>25</v>
      </c>
      <c r="B11" s="22"/>
      <c r="C11" s="22"/>
      <c r="D11" s="22"/>
      <c r="E11" s="22"/>
      <c r="F11" s="24">
        <f ca="1">F8-F9-F10</f>
        <v>94917.808219178085</v>
      </c>
      <c r="G11" s="24"/>
    </row>
    <row r="12" spans="1:9" x14ac:dyDescent="0.25">
      <c r="A12" s="15"/>
      <c r="B12" s="15"/>
      <c r="C12" s="15"/>
      <c r="D12" s="15"/>
      <c r="E12" s="15"/>
      <c r="F12" s="15"/>
      <c r="G12" s="15"/>
    </row>
    <row r="13" spans="1:9" x14ac:dyDescent="0.25">
      <c r="A13" s="16" t="s">
        <v>11</v>
      </c>
      <c r="B13" s="16"/>
      <c r="C13" s="16"/>
      <c r="D13" s="16"/>
      <c r="E13" s="16"/>
      <c r="F13" s="16"/>
      <c r="G13" s="16"/>
    </row>
    <row r="14" spans="1:9" hidden="1" x14ac:dyDescent="0.25">
      <c r="A14" s="25" t="s">
        <v>21</v>
      </c>
      <c r="B14" s="25"/>
      <c r="C14" s="25"/>
      <c r="D14" s="26"/>
      <c r="E14" s="26"/>
      <c r="F14" s="27">
        <f>F8*0.00575</f>
        <v>575</v>
      </c>
      <c r="G14" s="28"/>
    </row>
    <row r="15" spans="1:9" x14ac:dyDescent="0.25">
      <c r="A15" s="25" t="s">
        <v>43</v>
      </c>
      <c r="B15" s="25"/>
      <c r="C15" s="25"/>
      <c r="D15" s="26"/>
      <c r="E15" s="26"/>
      <c r="F15" s="27">
        <f>F14*D6</f>
        <v>287.5</v>
      </c>
      <c r="G15" s="28"/>
    </row>
    <row r="16" spans="1:9" x14ac:dyDescent="0.25">
      <c r="A16" s="25" t="s">
        <v>17</v>
      </c>
      <c r="B16" s="25"/>
      <c r="C16" s="25"/>
      <c r="D16" s="25"/>
      <c r="E16" s="25"/>
      <c r="F16" s="40">
        <v>150</v>
      </c>
      <c r="G16" s="28"/>
    </row>
    <row r="17" spans="1:7" x14ac:dyDescent="0.25">
      <c r="A17" s="25" t="s">
        <v>18</v>
      </c>
      <c r="B17" s="25"/>
      <c r="C17" s="25"/>
      <c r="D17" s="25"/>
      <c r="E17" s="25"/>
      <c r="F17" s="40">
        <v>100</v>
      </c>
      <c r="G17" s="28"/>
    </row>
    <row r="18" spans="1:7" x14ac:dyDescent="0.25">
      <c r="A18" s="25" t="s">
        <v>15</v>
      </c>
      <c r="B18" s="25"/>
      <c r="C18" s="25"/>
      <c r="D18" s="25"/>
      <c r="E18" s="25"/>
      <c r="F18" s="38">
        <f>(F8*0.004)+0.5</f>
        <v>400.5</v>
      </c>
      <c r="G18" s="39"/>
    </row>
    <row r="19" spans="1:7" x14ac:dyDescent="0.25">
      <c r="A19" s="25" t="s">
        <v>0</v>
      </c>
      <c r="B19" s="25"/>
      <c r="C19" s="25"/>
      <c r="D19" s="14">
        <v>0.06</v>
      </c>
      <c r="F19" s="40">
        <f>D19*F8</f>
        <v>6000</v>
      </c>
      <c r="G19" s="28"/>
    </row>
    <row r="20" spans="1:7" ht="15.75" customHeight="1" x14ac:dyDescent="0.25">
      <c r="A20" s="2" t="s">
        <v>1</v>
      </c>
      <c r="B20" s="41" t="s">
        <v>31</v>
      </c>
      <c r="C20" s="41"/>
      <c r="D20" s="41"/>
      <c r="E20" s="41"/>
      <c r="F20" s="29">
        <v>0</v>
      </c>
      <c r="G20" s="30"/>
    </row>
    <row r="21" spans="1:7" ht="15.75" customHeight="1" x14ac:dyDescent="0.25">
      <c r="A21" s="2" t="s">
        <v>1</v>
      </c>
      <c r="B21" s="41" t="s">
        <v>19</v>
      </c>
      <c r="C21" s="41"/>
      <c r="D21" s="41"/>
      <c r="E21" s="41"/>
      <c r="F21" s="29">
        <v>0</v>
      </c>
      <c r="G21" s="30"/>
    </row>
    <row r="22" spans="1:7" ht="15.75" customHeight="1" x14ac:dyDescent="0.25">
      <c r="A22" s="3"/>
      <c r="B22" s="3"/>
      <c r="C22" s="3"/>
      <c r="D22" s="3"/>
      <c r="E22" s="4" t="s">
        <v>2</v>
      </c>
      <c r="F22" s="42">
        <f>SUM(F15:G21)</f>
        <v>6938</v>
      </c>
      <c r="G22" s="43"/>
    </row>
    <row r="23" spans="1:7" ht="15.75" customHeight="1" x14ac:dyDescent="0.25"/>
    <row r="24" spans="1:7" ht="15.75" customHeight="1" x14ac:dyDescent="0.25">
      <c r="A24" s="9" t="s">
        <v>13</v>
      </c>
      <c r="B24" s="9"/>
      <c r="C24" s="9"/>
      <c r="D24" s="9"/>
      <c r="E24" s="9"/>
      <c r="F24" s="9"/>
      <c r="G24" s="9"/>
    </row>
    <row r="25" spans="1:7" ht="15.75" customHeight="1" x14ac:dyDescent="0.25">
      <c r="A25" s="2" t="s">
        <v>3</v>
      </c>
      <c r="E25" s="5" t="s">
        <v>4</v>
      </c>
      <c r="F25" s="44"/>
      <c r="G25" s="30"/>
    </row>
    <row r="26" spans="1:7" ht="24.75" customHeight="1" x14ac:dyDescent="0.25">
      <c r="A26" s="2" t="s">
        <v>14</v>
      </c>
      <c r="B26" s="34"/>
      <c r="C26" s="34"/>
      <c r="D26" s="34"/>
      <c r="E26" s="5" t="s">
        <v>4</v>
      </c>
      <c r="F26" s="44"/>
      <c r="G26" s="30"/>
    </row>
    <row r="27" spans="1:7" ht="15.75" customHeight="1" x14ac:dyDescent="0.25">
      <c r="A27" s="6" t="s">
        <v>14</v>
      </c>
      <c r="B27" s="35"/>
      <c r="C27" s="35"/>
      <c r="D27" s="35"/>
      <c r="E27" s="7" t="s">
        <v>4</v>
      </c>
      <c r="F27" s="45"/>
      <c r="G27" s="46"/>
    </row>
    <row r="28" spans="1:7" ht="15.75" customHeight="1" thickBot="1" x14ac:dyDescent="0.3"/>
    <row r="29" spans="1:7" ht="15" customHeight="1" thickBot="1" x14ac:dyDescent="0.35">
      <c r="A29" s="31" t="s">
        <v>5</v>
      </c>
      <c r="B29" s="32"/>
      <c r="C29" s="32"/>
      <c r="D29" s="32"/>
      <c r="E29" s="33"/>
      <c r="F29" s="36">
        <f ca="1">F11-F22-F25-F26-F27</f>
        <v>87979.808219178085</v>
      </c>
      <c r="G29" s="37"/>
    </row>
    <row r="30" spans="1:7" ht="15.75" customHeight="1" x14ac:dyDescent="0.25"/>
    <row r="31" spans="1:7" ht="15.75" hidden="1" customHeight="1" x14ac:dyDescent="0.25">
      <c r="A31" s="10">
        <f ca="1">DATE(YEAR(TODAY()),1,1)</f>
        <v>45658</v>
      </c>
      <c r="C31" s="1">
        <f ca="1">_xlfn.DAYS(G4,A31)</f>
        <v>15</v>
      </c>
    </row>
    <row r="32" spans="1:7" ht="15.75" customHeight="1" x14ac:dyDescent="0.25">
      <c r="B32" s="19" t="s">
        <v>20</v>
      </c>
      <c r="C32" s="19"/>
      <c r="D32" s="19"/>
      <c r="E32" s="19"/>
      <c r="F32" s="19"/>
    </row>
    <row r="33" spans="1:6" ht="15.75" customHeight="1" x14ac:dyDescent="0.25">
      <c r="B33" s="19"/>
      <c r="C33" s="19"/>
      <c r="D33" s="19"/>
      <c r="E33" s="19"/>
      <c r="F33" s="19"/>
    </row>
    <row r="34" spans="1:6" ht="15.75" customHeight="1" x14ac:dyDescent="0.25">
      <c r="B34" s="19"/>
      <c r="C34" s="19"/>
      <c r="D34" s="19"/>
      <c r="E34" s="19"/>
      <c r="F34" s="19"/>
    </row>
    <row r="35" spans="1:6" ht="15.75" customHeight="1" x14ac:dyDescent="0.25">
      <c r="B35" s="19"/>
      <c r="C35" s="19"/>
      <c r="D35" s="19"/>
      <c r="E35" s="19"/>
      <c r="F35" s="19"/>
    </row>
    <row r="36" spans="1:6" ht="15.75" customHeight="1" x14ac:dyDescent="0.25">
      <c r="B36" s="19"/>
      <c r="C36" s="19"/>
      <c r="D36" s="19"/>
      <c r="E36" s="19"/>
      <c r="F36" s="19"/>
    </row>
    <row r="37" spans="1:6" ht="15.75" customHeight="1" x14ac:dyDescent="0.25"/>
    <row r="38" spans="1:6" ht="15.75" customHeight="1" x14ac:dyDescent="0.25">
      <c r="A38" s="8"/>
    </row>
    <row r="39" spans="1:6" ht="15.75" customHeight="1" x14ac:dyDescent="0.25"/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 selectLockedCells="1"/>
  <mergeCells count="47">
    <mergeCell ref="H4:I5"/>
    <mergeCell ref="A7:E8"/>
    <mergeCell ref="A2:I2"/>
    <mergeCell ref="A3:C3"/>
    <mergeCell ref="A6:C6"/>
    <mergeCell ref="E6:F6"/>
    <mergeCell ref="D4:F5"/>
    <mergeCell ref="D3:F3"/>
    <mergeCell ref="F22:G22"/>
    <mergeCell ref="F25:G25"/>
    <mergeCell ref="F26:G26"/>
    <mergeCell ref="F27:G27"/>
    <mergeCell ref="A1:B1"/>
    <mergeCell ref="F7:G7"/>
    <mergeCell ref="F8:G8"/>
    <mergeCell ref="A4:C5"/>
    <mergeCell ref="C1:G1"/>
    <mergeCell ref="F14:G14"/>
    <mergeCell ref="A17:E17"/>
    <mergeCell ref="F17:G17"/>
    <mergeCell ref="A14:C14"/>
    <mergeCell ref="D14:E14"/>
    <mergeCell ref="A16:E16"/>
    <mergeCell ref="F16:G16"/>
    <mergeCell ref="F18:G18"/>
    <mergeCell ref="F19:G19"/>
    <mergeCell ref="B20:E20"/>
    <mergeCell ref="B21:E21"/>
    <mergeCell ref="A19:C19"/>
    <mergeCell ref="A18:E18"/>
    <mergeCell ref="F21:G21"/>
    <mergeCell ref="B32:F36"/>
    <mergeCell ref="G4:G5"/>
    <mergeCell ref="A9:E9"/>
    <mergeCell ref="F9:G9"/>
    <mergeCell ref="A10:E10"/>
    <mergeCell ref="F10:G10"/>
    <mergeCell ref="A11:E11"/>
    <mergeCell ref="F11:G11"/>
    <mergeCell ref="A15:C15"/>
    <mergeCell ref="D15:E15"/>
    <mergeCell ref="F15:G15"/>
    <mergeCell ref="F20:G20"/>
    <mergeCell ref="A29:E29"/>
    <mergeCell ref="B26:D26"/>
    <mergeCell ref="B27:D27"/>
    <mergeCell ref="F29:G29"/>
  </mergeCells>
  <dataValidations count="1">
    <dataValidation type="list" allowBlank="1" showInputMessage="1" showErrorMessage="1" sqref="D6" xr:uid="{84BD9218-3C30-4901-B97D-15B3D043D34A}">
      <formula1>"0%, 50%, 100%"</formula1>
    </dataValidation>
  </dataValidation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E427-E522-42D3-88A2-F583F59A59C6}">
  <sheetPr codeName="Sheet4">
    <tabColor rgb="FFBA8705"/>
  </sheetPr>
  <dimension ref="A1:K1000"/>
  <sheetViews>
    <sheetView showGridLines="0" showRowColHeaders="0" zoomScaleNormal="100" zoomScaleSheetLayoutView="100" workbookViewId="0">
      <selection activeCell="F25" sqref="F25:G25"/>
    </sheetView>
  </sheetViews>
  <sheetFormatPr defaultColWidth="14.42578125" defaultRowHeight="15" customHeight="1" x14ac:dyDescent="0.25"/>
  <cols>
    <col min="1" max="1" width="12.5703125" style="1" customWidth="1"/>
    <col min="2" max="2" width="14" style="1" customWidth="1"/>
    <col min="3" max="3" width="13.7109375" style="1" customWidth="1"/>
    <col min="4" max="4" width="13" style="1" customWidth="1"/>
    <col min="5" max="5" width="18.140625" style="1" customWidth="1"/>
    <col min="6" max="6" width="10.85546875" style="1" customWidth="1"/>
    <col min="7" max="7" width="16.85546875" style="1" customWidth="1"/>
    <col min="8" max="10" width="8.7109375" style="1" customWidth="1"/>
    <col min="11" max="11" width="11.5703125" style="1" customWidth="1"/>
    <col min="12" max="24" width="8.7109375" style="1" customWidth="1"/>
    <col min="25" max="16384" width="14.42578125" style="1"/>
  </cols>
  <sheetData>
    <row r="1" spans="1:11" ht="78" customHeight="1" x14ac:dyDescent="0.25">
      <c r="A1" s="47" t="e" vm="1">
        <v>#VALUE!</v>
      </c>
      <c r="B1" s="47"/>
      <c r="C1" s="67" t="s">
        <v>12</v>
      </c>
      <c r="D1" s="67"/>
      <c r="E1" s="67"/>
      <c r="F1" s="67"/>
      <c r="G1" s="67"/>
    </row>
    <row r="2" spans="1:11" ht="19.5" customHeight="1" x14ac:dyDescent="0.3">
      <c r="A2" s="62" t="s">
        <v>46</v>
      </c>
      <c r="B2" s="62"/>
      <c r="C2" s="62"/>
      <c r="D2" s="62"/>
      <c r="E2" s="62"/>
      <c r="F2" s="62"/>
      <c r="G2" s="62"/>
    </row>
    <row r="3" spans="1:11" ht="15" customHeight="1" x14ac:dyDescent="0.25">
      <c r="A3" s="63" t="s">
        <v>22</v>
      </c>
      <c r="B3" s="63"/>
      <c r="C3" s="63"/>
      <c r="D3" s="66" t="s">
        <v>8</v>
      </c>
      <c r="E3" s="66"/>
      <c r="F3" s="66"/>
      <c r="G3" s="2" t="s">
        <v>9</v>
      </c>
    </row>
    <row r="4" spans="1:11" x14ac:dyDescent="0.25">
      <c r="A4" s="80"/>
      <c r="B4" s="81"/>
      <c r="C4" s="82"/>
      <c r="D4" s="52"/>
      <c r="E4" s="53"/>
      <c r="F4" s="54"/>
      <c r="G4" s="86">
        <v>45693</v>
      </c>
    </row>
    <row r="5" spans="1:11" x14ac:dyDescent="0.25">
      <c r="A5" s="83"/>
      <c r="B5" s="84"/>
      <c r="C5" s="85"/>
      <c r="D5" s="55"/>
      <c r="E5" s="56"/>
      <c r="F5" s="57"/>
      <c r="G5" s="57"/>
      <c r="K5" s="10"/>
    </row>
    <row r="6" spans="1:11" ht="15" customHeight="1" x14ac:dyDescent="0.25">
      <c r="A6" s="64" t="s">
        <v>44</v>
      </c>
      <c r="B6" s="64"/>
      <c r="C6" s="64"/>
      <c r="D6" s="12">
        <v>0.5</v>
      </c>
      <c r="E6" s="65" t="s">
        <v>45</v>
      </c>
      <c r="F6" s="65"/>
      <c r="G6" s="13">
        <v>4000</v>
      </c>
    </row>
    <row r="7" spans="1:11" x14ac:dyDescent="0.25">
      <c r="A7" s="60" t="s">
        <v>23</v>
      </c>
      <c r="B7" s="60"/>
      <c r="C7" s="60"/>
      <c r="D7" s="60"/>
      <c r="E7" s="60"/>
      <c r="F7" s="48"/>
      <c r="G7" s="49"/>
    </row>
    <row r="8" spans="1:11" x14ac:dyDescent="0.25">
      <c r="A8" s="61"/>
      <c r="B8" s="61"/>
      <c r="C8" s="61"/>
      <c r="D8" s="61"/>
      <c r="E8" s="61"/>
      <c r="F8" s="78">
        <v>100000</v>
      </c>
      <c r="G8" s="79"/>
    </row>
    <row r="9" spans="1:11" x14ac:dyDescent="0.25">
      <c r="A9" s="22" t="s">
        <v>24</v>
      </c>
      <c r="B9" s="22"/>
      <c r="C9" s="22"/>
      <c r="D9" s="22"/>
      <c r="E9" s="22"/>
      <c r="F9" s="23">
        <v>10000</v>
      </c>
      <c r="G9" s="23"/>
    </row>
    <row r="10" spans="1:11" x14ac:dyDescent="0.25">
      <c r="A10" s="22" t="s">
        <v>41</v>
      </c>
      <c r="B10" s="22"/>
      <c r="C10" s="22"/>
      <c r="D10" s="22"/>
      <c r="E10" s="22"/>
      <c r="F10" s="23">
        <v>5000</v>
      </c>
      <c r="G10" s="23"/>
      <c r="K10" s="11"/>
    </row>
    <row r="11" spans="1:11" x14ac:dyDescent="0.25">
      <c r="A11" s="22" t="s">
        <v>40</v>
      </c>
      <c r="B11" s="22"/>
      <c r="C11" s="22"/>
      <c r="D11" s="22"/>
      <c r="E11" s="22"/>
      <c r="F11" s="24">
        <f ca="1">(G6*C30)/365</f>
        <v>383.56164383561645</v>
      </c>
      <c r="G11" s="24"/>
    </row>
    <row r="12" spans="1:11" x14ac:dyDescent="0.25">
      <c r="A12" s="22" t="s">
        <v>25</v>
      </c>
      <c r="B12" s="22"/>
      <c r="C12" s="22"/>
      <c r="D12" s="22"/>
      <c r="E12" s="22"/>
      <c r="F12" s="24">
        <f ca="1">F8-F9-F10-F11</f>
        <v>84616.438356164377</v>
      </c>
      <c r="G12" s="24"/>
    </row>
    <row r="13" spans="1:11" x14ac:dyDescent="0.25">
      <c r="A13" s="76"/>
      <c r="B13" s="76"/>
      <c r="C13" s="76"/>
      <c r="D13" s="76"/>
      <c r="E13" s="76"/>
      <c r="F13" s="76"/>
      <c r="G13" s="76"/>
    </row>
    <row r="14" spans="1:11" x14ac:dyDescent="0.25">
      <c r="A14" s="60" t="s">
        <v>26</v>
      </c>
      <c r="B14" s="60"/>
      <c r="C14" s="60"/>
      <c r="D14" s="60"/>
      <c r="E14" s="60"/>
      <c r="F14" s="60"/>
      <c r="G14" s="60"/>
    </row>
    <row r="15" spans="1:11" x14ac:dyDescent="0.25">
      <c r="A15" s="2" t="s">
        <v>42</v>
      </c>
      <c r="B15" s="2"/>
      <c r="C15" s="2"/>
      <c r="D15" s="26"/>
      <c r="E15" s="26"/>
      <c r="F15" s="77">
        <f>(F8*0.00575)</f>
        <v>575</v>
      </c>
      <c r="G15" s="39"/>
    </row>
    <row r="16" spans="1:11" x14ac:dyDescent="0.25">
      <c r="A16" s="25" t="s">
        <v>43</v>
      </c>
      <c r="B16" s="25"/>
      <c r="C16" s="25"/>
      <c r="D16" s="25"/>
      <c r="E16" s="25"/>
      <c r="F16" s="74">
        <f>F15*D6</f>
        <v>287.5</v>
      </c>
      <c r="G16" s="75"/>
    </row>
    <row r="17" spans="1:7" x14ac:dyDescent="0.25">
      <c r="A17" s="25" t="s">
        <v>17</v>
      </c>
      <c r="B17" s="25"/>
      <c r="C17" s="25"/>
      <c r="D17" s="25"/>
      <c r="E17" s="25"/>
      <c r="F17" s="38">
        <v>150</v>
      </c>
      <c r="G17" s="39"/>
    </row>
    <row r="18" spans="1:7" x14ac:dyDescent="0.25">
      <c r="A18" s="25" t="s">
        <v>16</v>
      </c>
      <c r="B18" s="25"/>
      <c r="C18" s="25"/>
      <c r="D18" s="25"/>
      <c r="E18" s="25"/>
      <c r="F18" s="38">
        <v>275</v>
      </c>
      <c r="G18" s="39"/>
    </row>
    <row r="19" spans="1:7" x14ac:dyDescent="0.25">
      <c r="A19" s="25" t="s">
        <v>27</v>
      </c>
      <c r="B19" s="25"/>
      <c r="C19" s="25"/>
      <c r="D19" s="25"/>
      <c r="E19" s="25"/>
      <c r="F19" s="38">
        <v>85</v>
      </c>
      <c r="G19" s="39"/>
    </row>
    <row r="20" spans="1:7" x14ac:dyDescent="0.25">
      <c r="A20" s="25" t="s">
        <v>28</v>
      </c>
      <c r="B20" s="25"/>
      <c r="C20" s="25"/>
      <c r="D20" s="25"/>
      <c r="E20" s="25"/>
      <c r="F20" s="38">
        <v>50</v>
      </c>
      <c r="G20" s="39"/>
    </row>
    <row r="21" spans="1:7" x14ac:dyDescent="0.25">
      <c r="A21" s="25" t="s">
        <v>29</v>
      </c>
      <c r="B21" s="25"/>
      <c r="C21" s="25"/>
      <c r="D21" s="25"/>
      <c r="E21" s="25"/>
      <c r="F21" s="38">
        <v>25</v>
      </c>
      <c r="G21" s="39"/>
    </row>
    <row r="22" spans="1:7" x14ac:dyDescent="0.25">
      <c r="A22" s="25" t="s">
        <v>36</v>
      </c>
      <c r="B22" s="25"/>
      <c r="C22" s="25"/>
      <c r="D22" s="25"/>
      <c r="E22" s="25"/>
      <c r="F22" s="71">
        <v>1800</v>
      </c>
      <c r="G22" s="72"/>
    </row>
    <row r="23" spans="1:7" ht="18" customHeight="1" x14ac:dyDescent="0.25">
      <c r="A23" s="73" t="s">
        <v>39</v>
      </c>
      <c r="B23" s="73"/>
      <c r="C23" s="73"/>
      <c r="D23" s="14">
        <v>0</v>
      </c>
      <c r="F23" s="40">
        <f>D23*F8</f>
        <v>0</v>
      </c>
      <c r="G23" s="28"/>
    </row>
    <row r="24" spans="1:7" x14ac:dyDescent="0.25">
      <c r="A24" s="2" t="s">
        <v>1</v>
      </c>
      <c r="B24" s="41" t="s">
        <v>31</v>
      </c>
      <c r="C24" s="41"/>
      <c r="D24" s="41"/>
      <c r="E24" s="41"/>
      <c r="F24" s="29">
        <v>0</v>
      </c>
      <c r="G24" s="30"/>
    </row>
    <row r="25" spans="1:7" x14ac:dyDescent="0.25">
      <c r="A25" s="2" t="s">
        <v>1</v>
      </c>
      <c r="B25" s="41" t="s">
        <v>35</v>
      </c>
      <c r="C25" s="41"/>
      <c r="D25" s="41"/>
      <c r="E25" s="41"/>
      <c r="F25" s="29">
        <v>0</v>
      </c>
      <c r="G25" s="30"/>
    </row>
    <row r="26" spans="1:7" ht="15.75" customHeight="1" x14ac:dyDescent="0.25">
      <c r="A26" s="69" t="s">
        <v>2</v>
      </c>
      <c r="B26" s="69"/>
      <c r="C26" s="69"/>
      <c r="D26" s="69"/>
      <c r="E26" s="69"/>
      <c r="F26" s="42">
        <f>SUM(F16:G25)</f>
        <v>2672.5</v>
      </c>
      <c r="G26" s="43"/>
    </row>
    <row r="27" spans="1:7" ht="15.75" customHeight="1" thickBot="1" x14ac:dyDescent="0.3">
      <c r="A27" s="70"/>
      <c r="B27" s="70"/>
      <c r="C27" s="70"/>
      <c r="D27" s="70"/>
      <c r="E27" s="70"/>
      <c r="F27" s="70"/>
      <c r="G27" s="70"/>
    </row>
    <row r="28" spans="1:7" ht="24.75" customHeight="1" thickBot="1" x14ac:dyDescent="0.35">
      <c r="A28" s="31" t="s">
        <v>30</v>
      </c>
      <c r="B28" s="32"/>
      <c r="C28" s="32"/>
      <c r="D28" s="32"/>
      <c r="E28" s="33"/>
      <c r="F28" s="36">
        <f ca="1">F12+F26</f>
        <v>87288.938356164377</v>
      </c>
      <c r="G28" s="37"/>
    </row>
    <row r="29" spans="1:7" ht="15.75" customHeight="1" x14ac:dyDescent="0.25"/>
    <row r="30" spans="1:7" ht="15.75" hidden="1" customHeight="1" x14ac:dyDescent="0.25">
      <c r="A30" s="10">
        <f ca="1">DATE(YEAR(TODAY()),1,1)</f>
        <v>45658</v>
      </c>
      <c r="C30" s="1">
        <f ca="1">_xlfn.DAYS(G4,A30)</f>
        <v>35</v>
      </c>
    </row>
    <row r="31" spans="1:7" ht="15" customHeight="1" x14ac:dyDescent="0.25">
      <c r="B31" s="68" t="s">
        <v>20</v>
      </c>
      <c r="C31" s="68"/>
      <c r="D31" s="68"/>
      <c r="E31" s="68"/>
      <c r="F31" s="68"/>
    </row>
    <row r="32" spans="1:7" ht="15.75" customHeight="1" x14ac:dyDescent="0.25">
      <c r="B32" s="68"/>
      <c r="C32" s="68"/>
      <c r="D32" s="68"/>
      <c r="E32" s="68"/>
      <c r="F32" s="68"/>
    </row>
    <row r="33" spans="1:6" ht="15.75" customHeight="1" x14ac:dyDescent="0.25">
      <c r="B33" s="68"/>
      <c r="C33" s="68"/>
      <c r="D33" s="68"/>
      <c r="E33" s="68"/>
      <c r="F33" s="68"/>
    </row>
    <row r="34" spans="1:6" ht="15.75" customHeight="1" x14ac:dyDescent="0.25">
      <c r="B34" s="68"/>
      <c r="C34" s="68"/>
      <c r="D34" s="68"/>
      <c r="E34" s="68"/>
      <c r="F34" s="68"/>
    </row>
    <row r="35" spans="1:6" ht="15.75" customHeight="1" x14ac:dyDescent="0.25"/>
    <row r="36" spans="1:6" ht="15.75" customHeight="1" x14ac:dyDescent="0.25"/>
    <row r="37" spans="1:6" ht="15.75" customHeight="1" x14ac:dyDescent="0.25">
      <c r="A37" s="8"/>
    </row>
    <row r="38" spans="1:6" ht="15.75" customHeight="1" x14ac:dyDescent="0.25"/>
    <row r="39" spans="1:6" ht="15.75" customHeight="1" x14ac:dyDescent="0.25"/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sheet="1" objects="1" scenarios="1" selectLockedCells="1"/>
  <mergeCells count="51">
    <mergeCell ref="A4:C5"/>
    <mergeCell ref="D4:F5"/>
    <mergeCell ref="G4:G5"/>
    <mergeCell ref="A1:B1"/>
    <mergeCell ref="C1:G1"/>
    <mergeCell ref="A2:G2"/>
    <mergeCell ref="A3:C3"/>
    <mergeCell ref="D3:F3"/>
    <mergeCell ref="A10:E10"/>
    <mergeCell ref="F10:G10"/>
    <mergeCell ref="A11:E11"/>
    <mergeCell ref="F11:G11"/>
    <mergeCell ref="A6:C6"/>
    <mergeCell ref="E6:F6"/>
    <mergeCell ref="A7:E8"/>
    <mergeCell ref="F7:G7"/>
    <mergeCell ref="F8:G8"/>
    <mergeCell ref="A9:E9"/>
    <mergeCell ref="F9:G9"/>
    <mergeCell ref="A12:E12"/>
    <mergeCell ref="F12:G12"/>
    <mergeCell ref="A13:G13"/>
    <mergeCell ref="A14:G14"/>
    <mergeCell ref="D15:E15"/>
    <mergeCell ref="F15:G15"/>
    <mergeCell ref="A16:E16"/>
    <mergeCell ref="F16:G16"/>
    <mergeCell ref="A17:E17"/>
    <mergeCell ref="F17:G17"/>
    <mergeCell ref="A18:E18"/>
    <mergeCell ref="F18:G18"/>
    <mergeCell ref="A21:E21"/>
    <mergeCell ref="F21:G21"/>
    <mergeCell ref="A19:E19"/>
    <mergeCell ref="F19:G19"/>
    <mergeCell ref="A20:E20"/>
    <mergeCell ref="F20:G20"/>
    <mergeCell ref="A22:E22"/>
    <mergeCell ref="F22:G22"/>
    <mergeCell ref="A23:C23"/>
    <mergeCell ref="F23:G23"/>
    <mergeCell ref="B24:E24"/>
    <mergeCell ref="F24:G24"/>
    <mergeCell ref="B31:F34"/>
    <mergeCell ref="B25:E25"/>
    <mergeCell ref="F25:G25"/>
    <mergeCell ref="A26:E26"/>
    <mergeCell ref="F26:G26"/>
    <mergeCell ref="A27:G27"/>
    <mergeCell ref="A28:E28"/>
    <mergeCell ref="F28:G28"/>
  </mergeCells>
  <dataValidations count="1">
    <dataValidation type="list" allowBlank="1" showInputMessage="1" showErrorMessage="1" sqref="D6" xr:uid="{F33735CC-F43E-4AF7-BE57-B8E72D7DC008}">
      <formula1>"50%, 100%"</formula1>
    </dataValidation>
  </dataValidations>
  <pageMargins left="0.7" right="0.7" top="0.75" bottom="0.75" header="0.3" footer="0.3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0840-9066-4136-AE87-6A84B37305EB}">
  <sheetPr codeName="Sheet3">
    <tabColor rgb="FFBA8705"/>
  </sheetPr>
  <dimension ref="A1:K1004"/>
  <sheetViews>
    <sheetView showGridLines="0" showRowColHeaders="0" zoomScaleNormal="100" zoomScaleSheetLayoutView="100" workbookViewId="0">
      <selection activeCell="D27" sqref="D27"/>
    </sheetView>
  </sheetViews>
  <sheetFormatPr defaultColWidth="14.42578125" defaultRowHeight="15" customHeight="1" x14ac:dyDescent="0.25"/>
  <cols>
    <col min="1" max="1" width="12.5703125" style="1" customWidth="1"/>
    <col min="2" max="2" width="14" style="1" customWidth="1"/>
    <col min="3" max="3" width="13.7109375" style="1" customWidth="1"/>
    <col min="4" max="4" width="13" style="1" customWidth="1"/>
    <col min="5" max="5" width="18.140625" style="1" customWidth="1"/>
    <col min="6" max="6" width="10.85546875" style="1" customWidth="1"/>
    <col min="7" max="7" width="16.85546875" style="1" customWidth="1"/>
    <col min="8" max="10" width="8.7109375" style="1" customWidth="1"/>
    <col min="11" max="11" width="11.5703125" style="1" customWidth="1"/>
    <col min="12" max="24" width="8.7109375" style="1" customWidth="1"/>
    <col min="25" max="16384" width="14.42578125" style="1"/>
  </cols>
  <sheetData>
    <row r="1" spans="1:11" ht="78" customHeight="1" x14ac:dyDescent="0.25">
      <c r="A1" s="47" t="e" vm="1">
        <v>#VALUE!</v>
      </c>
      <c r="B1" s="47"/>
      <c r="C1" s="67" t="s">
        <v>12</v>
      </c>
      <c r="D1" s="67"/>
      <c r="E1" s="67"/>
      <c r="F1" s="67"/>
      <c r="G1" s="67"/>
    </row>
    <row r="2" spans="1:11" ht="19.5" customHeight="1" x14ac:dyDescent="0.3">
      <c r="A2" s="62" t="s">
        <v>32</v>
      </c>
      <c r="B2" s="62"/>
      <c r="C2" s="62"/>
      <c r="D2" s="62"/>
      <c r="E2" s="62"/>
      <c r="F2" s="62"/>
      <c r="G2" s="62"/>
    </row>
    <row r="3" spans="1:11" ht="15" customHeight="1" x14ac:dyDescent="0.25">
      <c r="A3" s="63" t="s">
        <v>22</v>
      </c>
      <c r="B3" s="63"/>
      <c r="C3" s="63"/>
      <c r="D3" s="66" t="s">
        <v>8</v>
      </c>
      <c r="E3" s="66"/>
      <c r="F3" s="66"/>
      <c r="G3" s="2" t="s">
        <v>9</v>
      </c>
    </row>
    <row r="4" spans="1:11" x14ac:dyDescent="0.25">
      <c r="A4" s="80"/>
      <c r="B4" s="81"/>
      <c r="C4" s="82"/>
      <c r="D4" s="52"/>
      <c r="E4" s="53"/>
      <c r="F4" s="54"/>
      <c r="G4" s="86">
        <v>45672</v>
      </c>
    </row>
    <row r="5" spans="1:11" x14ac:dyDescent="0.25">
      <c r="A5" s="83"/>
      <c r="B5" s="84"/>
      <c r="C5" s="85"/>
      <c r="D5" s="55"/>
      <c r="E5" s="56"/>
      <c r="F5" s="57"/>
      <c r="G5" s="57"/>
      <c r="K5" s="10"/>
    </row>
    <row r="6" spans="1:11" ht="15" customHeight="1" x14ac:dyDescent="0.25">
      <c r="A6" s="64" t="s">
        <v>44</v>
      </c>
      <c r="B6" s="64"/>
      <c r="C6" s="64"/>
      <c r="D6" s="12">
        <v>0.5</v>
      </c>
      <c r="E6" s="65" t="s">
        <v>45</v>
      </c>
      <c r="F6" s="65"/>
      <c r="G6" s="13">
        <v>4000</v>
      </c>
    </row>
    <row r="7" spans="1:11" x14ac:dyDescent="0.25">
      <c r="A7" s="60" t="s">
        <v>23</v>
      </c>
      <c r="B7" s="60"/>
      <c r="C7" s="60"/>
      <c r="D7" s="60"/>
      <c r="E7" s="60"/>
      <c r="F7" s="48"/>
      <c r="G7" s="49"/>
    </row>
    <row r="8" spans="1:11" x14ac:dyDescent="0.25">
      <c r="A8" s="61"/>
      <c r="B8" s="61"/>
      <c r="C8" s="61"/>
      <c r="D8" s="61"/>
      <c r="E8" s="61"/>
      <c r="F8" s="78">
        <v>100000</v>
      </c>
      <c r="G8" s="79"/>
    </row>
    <row r="9" spans="1:11" x14ac:dyDescent="0.25">
      <c r="A9" s="22" t="s">
        <v>24</v>
      </c>
      <c r="B9" s="22"/>
      <c r="C9" s="22"/>
      <c r="D9" s="22"/>
      <c r="E9" s="22"/>
      <c r="F9" s="23">
        <v>1000</v>
      </c>
      <c r="G9" s="23"/>
    </row>
    <row r="10" spans="1:11" x14ac:dyDescent="0.25">
      <c r="A10" s="22" t="s">
        <v>33</v>
      </c>
      <c r="B10" s="22"/>
      <c r="C10" s="22"/>
      <c r="D10" s="22"/>
      <c r="E10" s="22"/>
      <c r="F10" s="23">
        <v>80000</v>
      </c>
      <c r="G10" s="23"/>
    </row>
    <row r="11" spans="1:11" x14ac:dyDescent="0.25">
      <c r="A11" s="22" t="s">
        <v>41</v>
      </c>
      <c r="B11" s="22"/>
      <c r="C11" s="22"/>
      <c r="D11" s="22"/>
      <c r="E11" s="22"/>
      <c r="F11" s="23">
        <v>5000</v>
      </c>
      <c r="G11" s="23"/>
      <c r="K11" s="11"/>
    </row>
    <row r="12" spans="1:11" x14ac:dyDescent="0.25">
      <c r="A12" s="22" t="s">
        <v>40</v>
      </c>
      <c r="B12" s="22"/>
      <c r="C12" s="22"/>
      <c r="D12" s="22"/>
      <c r="E12" s="22"/>
      <c r="F12" s="24">
        <f ca="1">(G6*C34)/365</f>
        <v>153.42465753424656</v>
      </c>
      <c r="G12" s="24"/>
    </row>
    <row r="13" spans="1:11" x14ac:dyDescent="0.25">
      <c r="A13" s="22" t="s">
        <v>25</v>
      </c>
      <c r="B13" s="22"/>
      <c r="C13" s="22"/>
      <c r="D13" s="22"/>
      <c r="E13" s="22"/>
      <c r="F13" s="24">
        <f ca="1">F8-F9-F10-F11-F12</f>
        <v>13846.575342465754</v>
      </c>
      <c r="G13" s="24"/>
    </row>
    <row r="14" spans="1:11" x14ac:dyDescent="0.25">
      <c r="A14" s="76"/>
      <c r="B14" s="76"/>
      <c r="C14" s="76"/>
      <c r="D14" s="76"/>
      <c r="E14" s="76"/>
      <c r="F14" s="76"/>
      <c r="G14" s="76"/>
    </row>
    <row r="15" spans="1:11" x14ac:dyDescent="0.25">
      <c r="A15" s="60" t="s">
        <v>26</v>
      </c>
      <c r="B15" s="60"/>
      <c r="C15" s="60"/>
      <c r="D15" s="60"/>
      <c r="E15" s="60"/>
      <c r="F15" s="60"/>
      <c r="G15" s="60"/>
    </row>
    <row r="16" spans="1:11" hidden="1" x14ac:dyDescent="0.25">
      <c r="A16" s="2" t="s">
        <v>42</v>
      </c>
      <c r="B16" s="2"/>
      <c r="C16" s="2"/>
      <c r="D16" s="26"/>
      <c r="E16" s="26"/>
      <c r="F16" s="77">
        <f>(F8*0.00575)+100</f>
        <v>675</v>
      </c>
      <c r="G16" s="39"/>
    </row>
    <row r="17" spans="1:7" x14ac:dyDescent="0.25">
      <c r="A17" s="25" t="s">
        <v>43</v>
      </c>
      <c r="B17" s="25"/>
      <c r="C17" s="25"/>
      <c r="D17" s="25"/>
      <c r="E17" s="25"/>
      <c r="F17" s="74">
        <f>F16*D6</f>
        <v>337.5</v>
      </c>
      <c r="G17" s="75"/>
    </row>
    <row r="18" spans="1:7" x14ac:dyDescent="0.25">
      <c r="A18" s="25" t="s">
        <v>17</v>
      </c>
      <c r="B18" s="25"/>
      <c r="C18" s="25"/>
      <c r="D18" s="25"/>
      <c r="E18" s="25"/>
      <c r="F18" s="38">
        <v>250</v>
      </c>
      <c r="G18" s="39"/>
    </row>
    <row r="19" spans="1:7" x14ac:dyDescent="0.25">
      <c r="A19" s="25" t="s">
        <v>16</v>
      </c>
      <c r="B19" s="25"/>
      <c r="C19" s="25"/>
      <c r="D19" s="25"/>
      <c r="E19" s="25"/>
      <c r="F19" s="38">
        <v>275</v>
      </c>
      <c r="G19" s="39"/>
    </row>
    <row r="20" spans="1:7" x14ac:dyDescent="0.25">
      <c r="A20" s="25" t="s">
        <v>27</v>
      </c>
      <c r="B20" s="25"/>
      <c r="C20" s="25"/>
      <c r="D20" s="25"/>
      <c r="E20" s="25"/>
      <c r="F20" s="38">
        <v>85</v>
      </c>
      <c r="G20" s="39"/>
    </row>
    <row r="21" spans="1:7" x14ac:dyDescent="0.25">
      <c r="A21" s="25" t="s">
        <v>34</v>
      </c>
      <c r="B21" s="25"/>
      <c r="C21" s="25"/>
      <c r="D21" s="25"/>
      <c r="E21" s="25"/>
      <c r="F21" s="38">
        <v>225</v>
      </c>
      <c r="G21" s="39"/>
    </row>
    <row r="22" spans="1:7" x14ac:dyDescent="0.25">
      <c r="A22" s="25" t="s">
        <v>28</v>
      </c>
      <c r="B22" s="25"/>
      <c r="C22" s="25"/>
      <c r="D22" s="25"/>
      <c r="E22" s="25"/>
      <c r="F22" s="38">
        <v>212</v>
      </c>
      <c r="G22" s="39"/>
    </row>
    <row r="23" spans="1:7" x14ac:dyDescent="0.25">
      <c r="A23" s="25" t="s">
        <v>29</v>
      </c>
      <c r="B23" s="25"/>
      <c r="C23" s="25"/>
      <c r="D23" s="25"/>
      <c r="E23" s="25"/>
      <c r="F23" s="38">
        <v>50</v>
      </c>
      <c r="G23" s="39"/>
    </row>
    <row r="24" spans="1:7" x14ac:dyDescent="0.25">
      <c r="A24" s="25" t="s">
        <v>37</v>
      </c>
      <c r="B24" s="25"/>
      <c r="C24" s="25"/>
      <c r="D24" s="25"/>
      <c r="E24" s="25"/>
      <c r="F24" s="71">
        <v>3000</v>
      </c>
      <c r="G24" s="72"/>
    </row>
    <row r="25" spans="1:7" x14ac:dyDescent="0.25">
      <c r="A25" s="25" t="s">
        <v>38</v>
      </c>
      <c r="B25" s="25"/>
      <c r="C25" s="25"/>
      <c r="D25" s="25"/>
      <c r="E25" s="25"/>
      <c r="F25" s="40">
        <v>300</v>
      </c>
      <c r="G25" s="28"/>
    </row>
    <row r="26" spans="1:7" x14ac:dyDescent="0.25">
      <c r="A26" s="25" t="s">
        <v>36</v>
      </c>
      <c r="B26" s="25"/>
      <c r="C26" s="25"/>
      <c r="D26" s="25"/>
      <c r="E26" s="25"/>
      <c r="F26" s="71">
        <v>1800</v>
      </c>
      <c r="G26" s="72"/>
    </row>
    <row r="27" spans="1:7" ht="18" customHeight="1" x14ac:dyDescent="0.25">
      <c r="A27" s="73" t="s">
        <v>39</v>
      </c>
      <c r="B27" s="73"/>
      <c r="C27" s="73"/>
      <c r="D27" s="14">
        <v>0</v>
      </c>
      <c r="F27" s="40">
        <f>D27*F8</f>
        <v>0</v>
      </c>
      <c r="G27" s="28"/>
    </row>
    <row r="28" spans="1:7" x14ac:dyDescent="0.25">
      <c r="A28" s="2" t="s">
        <v>1</v>
      </c>
      <c r="B28" s="41" t="s">
        <v>31</v>
      </c>
      <c r="C28" s="41"/>
      <c r="D28" s="41"/>
      <c r="E28" s="41"/>
      <c r="F28" s="29">
        <v>0</v>
      </c>
      <c r="G28" s="30"/>
    </row>
    <row r="29" spans="1:7" x14ac:dyDescent="0.25">
      <c r="A29" s="2" t="s">
        <v>1</v>
      </c>
      <c r="B29" s="41" t="s">
        <v>35</v>
      </c>
      <c r="C29" s="41"/>
      <c r="D29" s="41"/>
      <c r="E29" s="41"/>
      <c r="F29" s="29">
        <v>0</v>
      </c>
      <c r="G29" s="30"/>
    </row>
    <row r="30" spans="1:7" ht="15.75" customHeight="1" x14ac:dyDescent="0.25">
      <c r="A30" s="69" t="s">
        <v>2</v>
      </c>
      <c r="B30" s="69"/>
      <c r="C30" s="69"/>
      <c r="D30" s="69"/>
      <c r="E30" s="69"/>
      <c r="F30" s="42">
        <f>SUM(F17:G29)</f>
        <v>6534.5</v>
      </c>
      <c r="G30" s="43"/>
    </row>
    <row r="31" spans="1:7" ht="15.75" customHeight="1" thickBot="1" x14ac:dyDescent="0.3">
      <c r="A31" s="70"/>
      <c r="B31" s="70"/>
      <c r="C31" s="70"/>
      <c r="D31" s="70"/>
      <c r="E31" s="70"/>
      <c r="F31" s="70"/>
      <c r="G31" s="70"/>
    </row>
    <row r="32" spans="1:7" ht="24.75" customHeight="1" thickBot="1" x14ac:dyDescent="0.35">
      <c r="A32" s="31" t="s">
        <v>30</v>
      </c>
      <c r="B32" s="32"/>
      <c r="C32" s="32"/>
      <c r="D32" s="32"/>
      <c r="E32" s="33"/>
      <c r="F32" s="36">
        <f ca="1">F13+F30</f>
        <v>20381.075342465752</v>
      </c>
      <c r="G32" s="37"/>
    </row>
    <row r="33" spans="1:6" ht="15.75" hidden="1" customHeight="1" x14ac:dyDescent="0.25"/>
    <row r="34" spans="1:6" ht="15.75" hidden="1" customHeight="1" x14ac:dyDescent="0.25">
      <c r="A34" s="10">
        <f ca="1">DATE(YEAR(TODAY()),1,1)</f>
        <v>45658</v>
      </c>
      <c r="C34" s="1">
        <f ca="1">_xlfn.DAYS(G4,A34)</f>
        <v>14</v>
      </c>
    </row>
    <row r="35" spans="1:6" ht="15" customHeight="1" x14ac:dyDescent="0.25">
      <c r="B35" s="68" t="s">
        <v>20</v>
      </c>
      <c r="C35" s="68"/>
      <c r="D35" s="68"/>
      <c r="E35" s="68"/>
      <c r="F35" s="68"/>
    </row>
    <row r="36" spans="1:6" ht="15.75" customHeight="1" x14ac:dyDescent="0.25">
      <c r="B36" s="68"/>
      <c r="C36" s="68"/>
      <c r="D36" s="68"/>
      <c r="E36" s="68"/>
      <c r="F36" s="68"/>
    </row>
    <row r="37" spans="1:6" ht="15.75" customHeight="1" x14ac:dyDescent="0.25">
      <c r="B37" s="68"/>
      <c r="C37" s="68"/>
      <c r="D37" s="68"/>
      <c r="E37" s="68"/>
      <c r="F37" s="68"/>
    </row>
    <row r="38" spans="1:6" ht="15.75" customHeight="1" x14ac:dyDescent="0.25">
      <c r="B38" s="68"/>
      <c r="C38" s="68"/>
      <c r="D38" s="68"/>
      <c r="E38" s="68"/>
      <c r="F38" s="68"/>
    </row>
    <row r="39" spans="1:6" ht="15.75" customHeight="1" x14ac:dyDescent="0.25"/>
    <row r="40" spans="1:6" ht="15.75" customHeight="1" x14ac:dyDescent="0.25"/>
    <row r="41" spans="1:6" ht="15.75" customHeight="1" x14ac:dyDescent="0.25">
      <c r="A41" s="8"/>
    </row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sheetProtection sheet="1" objects="1" scenarios="1" selectLockedCells="1"/>
  <mergeCells count="59">
    <mergeCell ref="A14:G14"/>
    <mergeCell ref="A15:G15"/>
    <mergeCell ref="A17:E17"/>
    <mergeCell ref="A9:E9"/>
    <mergeCell ref="F9:G9"/>
    <mergeCell ref="A13:E13"/>
    <mergeCell ref="F13:G13"/>
    <mergeCell ref="A10:E10"/>
    <mergeCell ref="F10:G10"/>
    <mergeCell ref="A12:E12"/>
    <mergeCell ref="F12:G12"/>
    <mergeCell ref="A11:E11"/>
    <mergeCell ref="F11:G11"/>
    <mergeCell ref="F30:G30"/>
    <mergeCell ref="A32:E32"/>
    <mergeCell ref="F32:G32"/>
    <mergeCell ref="B35:F38"/>
    <mergeCell ref="A31:G31"/>
    <mergeCell ref="A30:E30"/>
    <mergeCell ref="B28:E28"/>
    <mergeCell ref="F28:G28"/>
    <mergeCell ref="B29:E29"/>
    <mergeCell ref="F29:G29"/>
    <mergeCell ref="A23:E23"/>
    <mergeCell ref="F23:G23"/>
    <mergeCell ref="A27:C27"/>
    <mergeCell ref="F27:G27"/>
    <mergeCell ref="A26:E26"/>
    <mergeCell ref="F26:G26"/>
    <mergeCell ref="A24:E24"/>
    <mergeCell ref="F24:G24"/>
    <mergeCell ref="A25:E25"/>
    <mergeCell ref="F25:G25"/>
    <mergeCell ref="A20:E20"/>
    <mergeCell ref="F20:G20"/>
    <mergeCell ref="A22:E22"/>
    <mergeCell ref="F22:G22"/>
    <mergeCell ref="A21:E21"/>
    <mergeCell ref="F21:G21"/>
    <mergeCell ref="A18:E18"/>
    <mergeCell ref="F18:G18"/>
    <mergeCell ref="A19:E19"/>
    <mergeCell ref="F19:G19"/>
    <mergeCell ref="D16:E16"/>
    <mergeCell ref="F16:G16"/>
    <mergeCell ref="F17:G17"/>
    <mergeCell ref="A4:C5"/>
    <mergeCell ref="A7:E8"/>
    <mergeCell ref="F7:G7"/>
    <mergeCell ref="F8:G8"/>
    <mergeCell ref="A6:C6"/>
    <mergeCell ref="D4:F5"/>
    <mergeCell ref="G4:G5"/>
    <mergeCell ref="E6:F6"/>
    <mergeCell ref="A1:B1"/>
    <mergeCell ref="A2:G2"/>
    <mergeCell ref="A3:C3"/>
    <mergeCell ref="D3:F3"/>
    <mergeCell ref="C1:G1"/>
  </mergeCells>
  <dataValidations count="1">
    <dataValidation type="list" allowBlank="1" showInputMessage="1" showErrorMessage="1" sqref="D6" xr:uid="{BA1AD3BB-6E74-4E59-BE36-3574637F9DB2}">
      <formula1>"50%, 100%"</formula1>
    </dataValidation>
  </dataValidation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Seller</vt:lpstr>
      <vt:lpstr>Buyer - Cash</vt:lpstr>
      <vt:lpstr>Buyer - Financing</vt:lpstr>
      <vt:lpstr>'Buyer - Cash'!Print_Area</vt:lpstr>
      <vt:lpstr>'Buyer - Financing'!Print_Area</vt:lpstr>
      <vt:lpstr>Seller!Print_Area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C</dc:creator>
  <cp:lastModifiedBy>Brittany Cox</cp:lastModifiedBy>
  <cp:lastPrinted>2025-01-28T20:29:55Z</cp:lastPrinted>
  <dcterms:created xsi:type="dcterms:W3CDTF">2015-06-05T18:17:20Z</dcterms:created>
  <dcterms:modified xsi:type="dcterms:W3CDTF">2025-01-29T18:04:20Z</dcterms:modified>
</cp:coreProperties>
</file>